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xr:revisionPtr revIDLastSave="0" documentId="13_ncr:1_{DA0252EE-6D79-459F-98D0-A0D81210670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4" i="1" l="1"/>
  <c r="G43" i="1"/>
  <c r="H38" i="1"/>
  <c r="G39" i="1"/>
  <c r="G40" i="1" s="1"/>
  <c r="G38" i="1"/>
  <c r="E38" i="1"/>
  <c r="F38" i="1" s="1"/>
  <c r="E39" i="1"/>
  <c r="F39" i="1" s="1"/>
  <c r="S32" i="1"/>
  <c r="R32" i="1"/>
  <c r="R30" i="1"/>
  <c r="S30" i="1" s="1"/>
  <c r="S27" i="1"/>
  <c r="R27" i="1"/>
  <c r="R25" i="1"/>
  <c r="S25" i="1" s="1"/>
  <c r="S23" i="1"/>
  <c r="R23" i="1"/>
  <c r="R21" i="1"/>
  <c r="C39" i="1" s="1"/>
  <c r="D39" i="1" s="1"/>
  <c r="S18" i="1"/>
  <c r="R18" i="1"/>
  <c r="R16" i="1"/>
  <c r="S16" i="1" s="1"/>
  <c r="S15" i="1"/>
  <c r="R15" i="1"/>
  <c r="R13" i="1"/>
  <c r="S13" i="1" s="1"/>
  <c r="S12" i="1"/>
  <c r="R12" i="1"/>
  <c r="R11" i="1"/>
  <c r="S11" i="1" s="1"/>
  <c r="R10" i="1"/>
  <c r="S10" i="1" s="1"/>
  <c r="S9" i="1"/>
  <c r="R9" i="1"/>
  <c r="R7" i="1"/>
  <c r="S7" i="1" s="1"/>
  <c r="R5" i="1"/>
  <c r="S5" i="1" s="1"/>
  <c r="R3" i="1"/>
  <c r="C38" i="1" s="1"/>
  <c r="C40" i="1" l="1"/>
  <c r="D38" i="1"/>
  <c r="F40" i="1"/>
  <c r="H39" i="1"/>
  <c r="I39" i="1" s="1"/>
  <c r="S3" i="1"/>
  <c r="S21" i="1"/>
  <c r="E40" i="1"/>
  <c r="H40" i="1"/>
  <c r="D40" i="1" l="1"/>
  <c r="I38" i="1"/>
  <c r="I40" i="1" s="1"/>
</calcChain>
</file>

<file path=xl/sharedStrings.xml><?xml version="1.0" encoding="utf-8"?>
<sst xmlns="http://schemas.openxmlformats.org/spreadsheetml/2006/main" count="53" uniqueCount="33">
  <si>
    <t>DMU 70</t>
  </si>
  <si>
    <t>vozidlo</t>
  </si>
  <si>
    <t>od</t>
  </si>
  <si>
    <t>do</t>
  </si>
  <si>
    <t>doba provozu</t>
  </si>
  <si>
    <t>pondělí</t>
  </si>
  <si>
    <t>úterý - čtvrtek</t>
  </si>
  <si>
    <t>pátek</t>
  </si>
  <si>
    <t>sobota</t>
  </si>
  <si>
    <t>neděle</t>
  </si>
  <si>
    <t>vážený průměr/den</t>
  </si>
  <si>
    <t>vážený průměr/prac. den</t>
  </si>
  <si>
    <t>DMU 120</t>
  </si>
  <si>
    <t>soboty</t>
  </si>
  <si>
    <t>neděle+svátky</t>
  </si>
  <si>
    <t>prac. dny</t>
  </si>
  <si>
    <t>Σ den</t>
  </si>
  <si>
    <t>Σ rok</t>
  </si>
  <si>
    <t>Σ DMU</t>
  </si>
  <si>
    <t>celkem</t>
  </si>
  <si>
    <t>roční provozní hodiny</t>
  </si>
  <si>
    <t>úprava:</t>
  </si>
  <si>
    <t>s omezenou Jemničkou</t>
  </si>
  <si>
    <t>nutno odečíst  50 dní x 10,83 hod, tj.</t>
  </si>
  <si>
    <t xml:space="preserve"> hod/rok</t>
  </si>
  <si>
    <t>Pravidla pro výpočet:</t>
  </si>
  <si>
    <t xml:space="preserve"> - není uvažována ani přípravná, ani odstavná doba, ani technologické překryvy spojené se střídáním apod.</t>
  </si>
  <si>
    <t xml:space="preserve"> - počítá se pouze čas od odjezdu prvního spoje v oběhu po příjezd posledního spoje v oběhu</t>
  </si>
  <si>
    <t xml:space="preserve"> - v případech, kdy je v oběhy mezi spoji časová prodleva 3 hod a vyšší, pak se tato doba do provozních hodin nezapočítává</t>
  </si>
  <si>
    <t xml:space="preserve"> - výpočet uvažuje s modelovým rokem obsahujícím 250 pracovních dnů, 55 sobot a 60 nedělí a svátků</t>
  </si>
  <si>
    <t>Jemnička jezdí pouze v RL, tj. 65 dní v roce, nikoli 115</t>
  </si>
  <si>
    <t xml:space="preserve"> - obarvení čísel vozidel odpovídá barvám ve vzorových obězích</t>
  </si>
  <si>
    <t>(nezapočítává se celá doba prodlevy, nikoli pouze ta část, která je nad 3 hodiny; provozní hodiny některých vozidel jsou tak rozděleny do více řádků)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</si>
</sst>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003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0" fillId="11" borderId="0" xfId="0" applyFill="1" applyAlignment="1">
      <alignment horizontal="center"/>
    </xf>
    <xf numFmtId="0" fontId="0" fillId="12" borderId="0" xfId="0" applyFill="1" applyAlignment="1">
      <alignment horizontal="center"/>
    </xf>
    <xf numFmtId="0" fontId="0" fillId="13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5" xfId="0" applyBorder="1" applyAlignment="1">
      <alignment horizontal="center"/>
    </xf>
    <xf numFmtId="20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0" fontId="0" fillId="0" borderId="2" xfId="0" applyNumberFormat="1" applyBorder="1" applyAlignment="1">
      <alignment horizontal="center"/>
    </xf>
    <xf numFmtId="20" fontId="0" fillId="0" borderId="15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2" fontId="0" fillId="0" borderId="15" xfId="0" applyNumberFormat="1" applyBorder="1" applyAlignment="1">
      <alignment horizontal="center"/>
    </xf>
    <xf numFmtId="20" fontId="0" fillId="0" borderId="17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20" fontId="0" fillId="0" borderId="20" xfId="0" applyNumberFormat="1" applyBorder="1" applyAlignment="1">
      <alignment horizontal="center"/>
    </xf>
    <xf numFmtId="20" fontId="0" fillId="0" borderId="21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20" fontId="0" fillId="0" borderId="13" xfId="0" applyNumberFormat="1" applyBorder="1" applyAlignment="1">
      <alignment horizontal="center"/>
    </xf>
    <xf numFmtId="20" fontId="0" fillId="0" borderId="23" xfId="0" applyNumberFormat="1" applyBorder="1" applyAlignment="1">
      <alignment horizontal="center"/>
    </xf>
    <xf numFmtId="0" fontId="0" fillId="0" borderId="24" xfId="0" applyBorder="1" applyAlignment="1">
      <alignment horizontal="center"/>
    </xf>
    <xf numFmtId="20" fontId="0" fillId="0" borderId="25" xfId="0" applyNumberFormat="1" applyBorder="1" applyAlignment="1">
      <alignment horizontal="center"/>
    </xf>
    <xf numFmtId="0" fontId="0" fillId="0" borderId="26" xfId="0" applyBorder="1" applyAlignment="1">
      <alignment horizontal="center"/>
    </xf>
    <xf numFmtId="2" fontId="0" fillId="0" borderId="24" xfId="0" applyNumberFormat="1" applyBorder="1" applyAlignment="1">
      <alignment horizontal="center"/>
    </xf>
    <xf numFmtId="0" fontId="0" fillId="13" borderId="27" xfId="0" applyFill="1" applyBorder="1" applyAlignment="1">
      <alignment horizontal="center"/>
    </xf>
    <xf numFmtId="0" fontId="0" fillId="13" borderId="28" xfId="0" applyFill="1" applyBorder="1" applyAlignment="1">
      <alignment horizontal="center"/>
    </xf>
    <xf numFmtId="20" fontId="0" fillId="0" borderId="29" xfId="0" applyNumberFormat="1" applyBorder="1" applyAlignment="1">
      <alignment horizontal="center"/>
    </xf>
    <xf numFmtId="0" fontId="0" fillId="0" borderId="30" xfId="0" applyBorder="1" applyAlignment="1">
      <alignment horizontal="center"/>
    </xf>
    <xf numFmtId="20" fontId="0" fillId="0" borderId="31" xfId="0" applyNumberFormat="1" applyBorder="1" applyAlignment="1">
      <alignment horizontal="center"/>
    </xf>
    <xf numFmtId="20" fontId="0" fillId="0" borderId="32" xfId="0" applyNumberFormat="1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3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1" fillId="0" borderId="2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15" xfId="0" applyNumberFormat="1" applyFont="1" applyBorder="1" applyAlignment="1">
      <alignment horizontal="center"/>
    </xf>
    <xf numFmtId="0" fontId="1" fillId="13" borderId="0" xfId="0" applyFont="1" applyFill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14" borderId="3" xfId="0" applyFont="1" applyFill="1" applyBorder="1" applyAlignment="1">
      <alignment horizontal="center"/>
    </xf>
    <xf numFmtId="0" fontId="3" fillId="14" borderId="3" xfId="0" applyFont="1" applyFill="1" applyBorder="1" applyAlignment="1">
      <alignment horizontal="center"/>
    </xf>
    <xf numFmtId="0" fontId="3" fillId="15" borderId="3" xfId="0" applyFont="1" applyFill="1" applyBorder="1" applyAlignment="1">
      <alignment horizontal="center"/>
    </xf>
    <xf numFmtId="0" fontId="1" fillId="15" borderId="35" xfId="0" applyFont="1" applyFill="1" applyBorder="1" applyAlignment="1">
      <alignment horizontal="left"/>
    </xf>
    <xf numFmtId="0" fontId="0" fillId="15" borderId="36" xfId="0" applyFill="1" applyBorder="1" applyAlignment="1">
      <alignment horizontal="center"/>
    </xf>
    <xf numFmtId="0" fontId="1" fillId="15" borderId="3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1" fillId="15" borderId="34" xfId="0" applyFont="1" applyFill="1" applyBorder="1" applyAlignment="1">
      <alignment horizontal="center"/>
    </xf>
    <xf numFmtId="0" fontId="3" fillId="15" borderId="1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33CCFF"/>
      <color rgb="FF990033"/>
      <color rgb="FFCC0000"/>
      <color rgb="FF993366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2"/>
  <sheetViews>
    <sheetView tabSelected="1" workbookViewId="0">
      <selection activeCell="B51" sqref="B51"/>
    </sheetView>
  </sheetViews>
  <sheetFormatPr defaultColWidth="8.85546875" defaultRowHeight="15" x14ac:dyDescent="0.25"/>
  <cols>
    <col min="1" max="2" width="8.85546875" style="1"/>
    <col min="3" max="17" width="11.7109375" style="1" customWidth="1"/>
    <col min="18" max="19" width="20.7109375" style="1" customWidth="1"/>
    <col min="20" max="16384" width="8.85546875" style="1"/>
  </cols>
  <sheetData>
    <row r="1" spans="1:19" x14ac:dyDescent="0.25">
      <c r="C1" s="75" t="s">
        <v>5</v>
      </c>
      <c r="D1" s="76"/>
      <c r="E1" s="77"/>
      <c r="F1" s="75" t="s">
        <v>6</v>
      </c>
      <c r="G1" s="76"/>
      <c r="H1" s="77"/>
      <c r="I1" s="75" t="s">
        <v>7</v>
      </c>
      <c r="J1" s="76"/>
      <c r="K1" s="77"/>
      <c r="L1" s="75" t="s">
        <v>8</v>
      </c>
      <c r="M1" s="76"/>
      <c r="N1" s="77"/>
      <c r="O1" s="75" t="s">
        <v>9</v>
      </c>
      <c r="P1" s="76"/>
      <c r="Q1" s="77"/>
    </row>
    <row r="2" spans="1:19" ht="15.75" thickBot="1" x14ac:dyDescent="0.3">
      <c r="B2" s="1" t="s">
        <v>1</v>
      </c>
      <c r="C2" s="18" t="s">
        <v>2</v>
      </c>
      <c r="D2" s="19" t="s">
        <v>3</v>
      </c>
      <c r="E2" s="20" t="s">
        <v>4</v>
      </c>
      <c r="F2" s="18" t="s">
        <v>2</v>
      </c>
      <c r="G2" s="19" t="s">
        <v>3</v>
      </c>
      <c r="H2" s="20" t="s">
        <v>4</v>
      </c>
      <c r="I2" s="18" t="s">
        <v>2</v>
      </c>
      <c r="J2" s="19" t="s">
        <v>3</v>
      </c>
      <c r="K2" s="20" t="s">
        <v>4</v>
      </c>
      <c r="L2" s="18" t="s">
        <v>2</v>
      </c>
      <c r="M2" s="19" t="s">
        <v>3</v>
      </c>
      <c r="N2" s="20" t="s">
        <v>4</v>
      </c>
      <c r="O2" s="18" t="s">
        <v>2</v>
      </c>
      <c r="P2" s="19" t="s">
        <v>3</v>
      </c>
      <c r="Q2" s="20" t="s">
        <v>4</v>
      </c>
      <c r="R2" s="24" t="s">
        <v>11</v>
      </c>
      <c r="S2" s="57" t="s">
        <v>10</v>
      </c>
    </row>
    <row r="3" spans="1:19" x14ac:dyDescent="0.25">
      <c r="A3" s="14" t="s">
        <v>0</v>
      </c>
      <c r="B3" s="2">
        <v>1</v>
      </c>
      <c r="C3" s="33">
        <v>0.1875</v>
      </c>
      <c r="D3" s="34">
        <v>0.79027777777777775</v>
      </c>
      <c r="E3" s="35">
        <v>14.47</v>
      </c>
      <c r="F3" s="33">
        <v>0.1875</v>
      </c>
      <c r="G3" s="34">
        <v>0.79027777777777775</v>
      </c>
      <c r="H3" s="35">
        <v>14.47</v>
      </c>
      <c r="I3" s="33">
        <v>0.1875</v>
      </c>
      <c r="J3" s="34">
        <v>0.79027777777777775</v>
      </c>
      <c r="K3" s="35">
        <v>14.47</v>
      </c>
      <c r="L3" s="50">
        <v>0</v>
      </c>
      <c r="M3" s="51">
        <v>0</v>
      </c>
      <c r="N3" s="35">
        <v>0</v>
      </c>
      <c r="O3" s="50">
        <v>0</v>
      </c>
      <c r="P3" s="51">
        <v>0</v>
      </c>
      <c r="Q3" s="35">
        <v>0</v>
      </c>
      <c r="R3" s="54">
        <f>((E3+(3*H3)+K3))/5</f>
        <v>14.470000000000002</v>
      </c>
      <c r="S3" s="58">
        <f>((5*R3)+N3+P3)/7</f>
        <v>10.335714285714287</v>
      </c>
    </row>
    <row r="4" spans="1:19" x14ac:dyDescent="0.25">
      <c r="B4" s="3">
        <v>2</v>
      </c>
      <c r="C4" s="36">
        <v>0.22222222222222221</v>
      </c>
      <c r="D4" s="27">
        <v>0.45208333333333334</v>
      </c>
      <c r="E4" s="23"/>
      <c r="F4" s="36">
        <v>0.22222222222222221</v>
      </c>
      <c r="G4" s="27">
        <v>0.45208333333333334</v>
      </c>
      <c r="H4" s="23"/>
      <c r="I4" s="36">
        <v>0.22222222222222221</v>
      </c>
      <c r="J4" s="27">
        <v>0.45208333333333334</v>
      </c>
      <c r="K4" s="23"/>
      <c r="L4" s="21"/>
      <c r="M4" s="22"/>
      <c r="N4" s="23"/>
      <c r="O4" s="21"/>
      <c r="P4" s="22"/>
      <c r="Q4" s="23"/>
      <c r="R4" s="24"/>
      <c r="S4" s="57"/>
    </row>
    <row r="5" spans="1:19" x14ac:dyDescent="0.25">
      <c r="B5" s="3">
        <v>2</v>
      </c>
      <c r="C5" s="37">
        <v>0.59513888888888888</v>
      </c>
      <c r="D5" s="28">
        <v>0.80625000000000002</v>
      </c>
      <c r="E5" s="38">
        <v>10.59</v>
      </c>
      <c r="F5" s="37">
        <v>0.59513888888888888</v>
      </c>
      <c r="G5" s="28">
        <v>0.80625000000000002</v>
      </c>
      <c r="H5" s="38">
        <v>10.59</v>
      </c>
      <c r="I5" s="37">
        <v>0.59513888888888888</v>
      </c>
      <c r="J5" s="28">
        <v>0.80625000000000002</v>
      </c>
      <c r="K5" s="38">
        <v>10.59</v>
      </c>
      <c r="L5" s="37">
        <v>0.23749999999999999</v>
      </c>
      <c r="M5" s="28">
        <v>0.96875</v>
      </c>
      <c r="N5" s="38">
        <v>17.55</v>
      </c>
      <c r="O5" s="37">
        <v>0.19513888888888889</v>
      </c>
      <c r="P5" s="28">
        <v>0.93541666666666667</v>
      </c>
      <c r="Q5" s="38">
        <v>17.77</v>
      </c>
      <c r="R5" s="55">
        <f>((E5+(3*H5)+K5))/5</f>
        <v>10.59</v>
      </c>
      <c r="S5" s="59">
        <f>((5*R5)+N5+Q5)/7</f>
        <v>12.61</v>
      </c>
    </row>
    <row r="6" spans="1:19" x14ac:dyDescent="0.25">
      <c r="B6" s="4">
        <v>3</v>
      </c>
      <c r="C6" s="36">
        <v>0.18541666666666667</v>
      </c>
      <c r="D6" s="27">
        <v>0.31944444444444442</v>
      </c>
      <c r="E6" s="23"/>
      <c r="F6" s="36">
        <v>0.18541666666666667</v>
      </c>
      <c r="G6" s="27">
        <v>0.31944444444444442</v>
      </c>
      <c r="H6" s="23"/>
      <c r="I6" s="36">
        <v>0.18541666666666667</v>
      </c>
      <c r="J6" s="27">
        <v>0.31944444444444442</v>
      </c>
      <c r="K6" s="23"/>
      <c r="L6" s="21"/>
      <c r="M6" s="22"/>
      <c r="N6" s="23"/>
      <c r="O6" s="21"/>
      <c r="P6" s="22"/>
      <c r="Q6" s="23"/>
      <c r="R6" s="24"/>
      <c r="S6" s="57"/>
    </row>
    <row r="7" spans="1:19" x14ac:dyDescent="0.25">
      <c r="B7" s="4">
        <v>3</v>
      </c>
      <c r="C7" s="37">
        <v>0.46388888888888891</v>
      </c>
      <c r="D7" s="28">
        <v>0.90277777777777779</v>
      </c>
      <c r="E7" s="38">
        <v>13.75</v>
      </c>
      <c r="F7" s="37">
        <v>0.46388888888888891</v>
      </c>
      <c r="G7" s="28">
        <v>0.90277777777777779</v>
      </c>
      <c r="H7" s="38">
        <v>13.75</v>
      </c>
      <c r="I7" s="37">
        <v>0.46388888888888891</v>
      </c>
      <c r="J7" s="28">
        <v>0.98888888888888893</v>
      </c>
      <c r="K7" s="38">
        <v>15.82</v>
      </c>
      <c r="L7" s="37">
        <v>0.20555555555555555</v>
      </c>
      <c r="M7" s="28">
        <v>0.97638888888888886</v>
      </c>
      <c r="N7" s="38">
        <v>18.5</v>
      </c>
      <c r="O7" s="37">
        <v>0.18958333333333333</v>
      </c>
      <c r="P7" s="28">
        <v>0.8208333333333333</v>
      </c>
      <c r="Q7" s="38">
        <v>15.15</v>
      </c>
      <c r="R7" s="55">
        <f>((E7+(3*H7)+K7))/5</f>
        <v>14.163999999999998</v>
      </c>
      <c r="S7" s="59">
        <f>((5*R7)+N7+Q7)/7</f>
        <v>14.924285714285714</v>
      </c>
    </row>
    <row r="8" spans="1:19" x14ac:dyDescent="0.25">
      <c r="B8" s="5">
        <v>4</v>
      </c>
      <c r="C8" s="36">
        <v>0.19791666666666666</v>
      </c>
      <c r="D8" s="27">
        <v>0.38124999999999998</v>
      </c>
      <c r="E8" s="23"/>
      <c r="F8" s="36">
        <v>0.19791666666666666</v>
      </c>
      <c r="G8" s="27">
        <v>0.38124999999999998</v>
      </c>
      <c r="H8" s="23"/>
      <c r="I8" s="36">
        <v>0.19791666666666666</v>
      </c>
      <c r="J8" s="27">
        <v>0.38124999999999998</v>
      </c>
      <c r="K8" s="23"/>
      <c r="L8" s="21"/>
      <c r="M8" s="22"/>
      <c r="N8" s="23"/>
      <c r="O8" s="21"/>
      <c r="P8" s="22"/>
      <c r="Q8" s="23"/>
      <c r="R8" s="24"/>
      <c r="S8" s="57"/>
    </row>
    <row r="9" spans="1:19" x14ac:dyDescent="0.25">
      <c r="B9" s="5">
        <v>4</v>
      </c>
      <c r="C9" s="37">
        <v>0.53055555555555556</v>
      </c>
      <c r="D9" s="28">
        <v>0.96875</v>
      </c>
      <c r="E9" s="38">
        <v>14.92</v>
      </c>
      <c r="F9" s="37">
        <v>0.53055555555555556</v>
      </c>
      <c r="G9" s="28">
        <v>0.96875</v>
      </c>
      <c r="H9" s="38">
        <v>14.92</v>
      </c>
      <c r="I9" s="37">
        <v>0.53055555555555556</v>
      </c>
      <c r="J9" s="28">
        <v>0.96875</v>
      </c>
      <c r="K9" s="38">
        <v>14.92</v>
      </c>
      <c r="L9" s="37">
        <v>0.19513888888888889</v>
      </c>
      <c r="M9" s="28">
        <v>0.93541666666666667</v>
      </c>
      <c r="N9" s="38">
        <v>17.77</v>
      </c>
      <c r="O9" s="37">
        <v>0.23749999999999999</v>
      </c>
      <c r="P9" s="28">
        <v>0.96875</v>
      </c>
      <c r="Q9" s="38">
        <v>17.55</v>
      </c>
      <c r="R9" s="55">
        <f>((E9+(3*H9)+K9))/5</f>
        <v>14.919999999999998</v>
      </c>
      <c r="S9" s="59">
        <f>((5*R9)+N9+Q9)/7</f>
        <v>15.702857142857141</v>
      </c>
    </row>
    <row r="10" spans="1:19" x14ac:dyDescent="0.25">
      <c r="B10" s="6">
        <v>5</v>
      </c>
      <c r="C10" s="39">
        <v>0.2013888888888889</v>
      </c>
      <c r="D10" s="25">
        <v>0.99097222222222225</v>
      </c>
      <c r="E10" s="40">
        <v>18.95</v>
      </c>
      <c r="F10" s="39">
        <v>0.2013888888888889</v>
      </c>
      <c r="G10" s="25">
        <v>0.99097222222222225</v>
      </c>
      <c r="H10" s="40">
        <v>18.95</v>
      </c>
      <c r="I10" s="39">
        <v>0.2013888888888889</v>
      </c>
      <c r="J10" s="25">
        <v>0.99097222222222225</v>
      </c>
      <c r="K10" s="40">
        <v>18.95</v>
      </c>
      <c r="L10" s="39">
        <v>0.23472222222222222</v>
      </c>
      <c r="M10" s="25">
        <v>0.2986111111111111</v>
      </c>
      <c r="N10" s="40">
        <v>1.53</v>
      </c>
      <c r="O10" s="39">
        <v>0.20555555555555555</v>
      </c>
      <c r="P10" s="25">
        <v>0.99097222222222225</v>
      </c>
      <c r="Q10" s="40">
        <v>18.850000000000001</v>
      </c>
      <c r="R10" s="54">
        <f>((E10+(3*H10)+K10))/5</f>
        <v>18.95</v>
      </c>
      <c r="S10" s="58">
        <f>((5*R10)+N10+Q10)/7</f>
        <v>16.447142857142858</v>
      </c>
    </row>
    <row r="11" spans="1:19" x14ac:dyDescent="0.25">
      <c r="B11" s="8">
        <v>6</v>
      </c>
      <c r="C11" s="39">
        <v>0.19444444444444445</v>
      </c>
      <c r="D11" s="25">
        <v>0.73750000000000004</v>
      </c>
      <c r="E11" s="40">
        <v>13.03</v>
      </c>
      <c r="F11" s="39">
        <v>0.19444444444444445</v>
      </c>
      <c r="G11" s="25">
        <v>0.73750000000000004</v>
      </c>
      <c r="H11" s="40">
        <v>13.03</v>
      </c>
      <c r="I11" s="39">
        <v>0.19444444444444445</v>
      </c>
      <c r="J11" s="25">
        <v>0.73750000000000004</v>
      </c>
      <c r="K11" s="40">
        <v>13.03</v>
      </c>
      <c r="L11" s="39">
        <v>0.18958333333333333</v>
      </c>
      <c r="M11" s="25">
        <v>0.88472222222222219</v>
      </c>
      <c r="N11" s="40">
        <v>16.68</v>
      </c>
      <c r="O11" s="39">
        <v>0.31944444444444442</v>
      </c>
      <c r="P11" s="25">
        <v>0.86041666666666672</v>
      </c>
      <c r="Q11" s="40">
        <v>12.98</v>
      </c>
      <c r="R11" s="54">
        <f>((E11+(3*H11)+K11))/5</f>
        <v>13.029999999999998</v>
      </c>
      <c r="S11" s="58">
        <f>((5*R11)+N11+Q11)/7</f>
        <v>13.544285714285712</v>
      </c>
    </row>
    <row r="12" spans="1:19" x14ac:dyDescent="0.25">
      <c r="B12" s="7">
        <v>7</v>
      </c>
      <c r="C12" s="39">
        <v>0.17291666666666666</v>
      </c>
      <c r="D12" s="25">
        <v>0.93541666666666667</v>
      </c>
      <c r="E12" s="40">
        <v>18.3</v>
      </c>
      <c r="F12" s="39">
        <v>0.17291666666666666</v>
      </c>
      <c r="G12" s="25">
        <v>0.93541666666666667</v>
      </c>
      <c r="H12" s="40">
        <v>18.3</v>
      </c>
      <c r="I12" s="39">
        <v>0.17291666666666666</v>
      </c>
      <c r="J12" s="25">
        <v>0.93541666666666667</v>
      </c>
      <c r="K12" s="40">
        <v>18.3</v>
      </c>
      <c r="L12" s="39">
        <v>0.25972222222222224</v>
      </c>
      <c r="M12" s="25">
        <v>0.88749999999999996</v>
      </c>
      <c r="N12" s="40">
        <v>15.07</v>
      </c>
      <c r="O12" s="39">
        <v>0.27638888888888891</v>
      </c>
      <c r="P12" s="25">
        <v>0.90277777777777779</v>
      </c>
      <c r="Q12" s="40">
        <v>15.03</v>
      </c>
      <c r="R12" s="54">
        <f>((E12+(3*H12)+K12))/5</f>
        <v>18.3</v>
      </c>
      <c r="S12" s="58">
        <f>((5*R12)+N12+Q12)/7</f>
        <v>17.37142857142857</v>
      </c>
    </row>
    <row r="13" spans="1:19" x14ac:dyDescent="0.25">
      <c r="B13" s="9">
        <v>8</v>
      </c>
      <c r="C13" s="39">
        <v>0.15833333333333333</v>
      </c>
      <c r="D13" s="25">
        <v>0.87361111111111112</v>
      </c>
      <c r="E13" s="40">
        <v>17.170000000000002</v>
      </c>
      <c r="F13" s="39">
        <v>0.15833333333333333</v>
      </c>
      <c r="G13" s="25">
        <v>0.87361111111111112</v>
      </c>
      <c r="H13" s="40">
        <v>17.170000000000002</v>
      </c>
      <c r="I13" s="39">
        <v>0.15833333333333333</v>
      </c>
      <c r="J13" s="25">
        <v>0.95902777777777781</v>
      </c>
      <c r="K13" s="40">
        <v>19.22</v>
      </c>
      <c r="L13" s="39">
        <v>0.35625000000000001</v>
      </c>
      <c r="M13" s="25">
        <v>0.80763888888888891</v>
      </c>
      <c r="N13" s="40">
        <v>10.83</v>
      </c>
      <c r="O13" s="39">
        <v>0.18958333333333333</v>
      </c>
      <c r="P13" s="25">
        <v>0.84375</v>
      </c>
      <c r="Q13" s="40">
        <v>15.7</v>
      </c>
      <c r="R13" s="17">
        <f>((E13+(3*H13)+K13))/5</f>
        <v>17.580000000000002</v>
      </c>
      <c r="S13" s="58">
        <f>((5*R13)+N13+Q13)/7</f>
        <v>16.34714285714286</v>
      </c>
    </row>
    <row r="14" spans="1:19" x14ac:dyDescent="0.25">
      <c r="B14" s="10">
        <v>9</v>
      </c>
      <c r="C14" s="36">
        <v>0.20972222222222223</v>
      </c>
      <c r="D14" s="27">
        <v>0.31041666666666667</v>
      </c>
      <c r="E14" s="23"/>
      <c r="F14" s="21"/>
      <c r="G14" s="22"/>
      <c r="H14" s="23"/>
      <c r="I14" s="21"/>
      <c r="J14" s="22"/>
      <c r="K14" s="23"/>
      <c r="L14" s="21"/>
      <c r="M14" s="22"/>
      <c r="N14" s="23"/>
      <c r="O14" s="21"/>
      <c r="P14" s="22"/>
      <c r="Q14" s="23"/>
      <c r="R14" s="24"/>
      <c r="S14" s="57"/>
    </row>
    <row r="15" spans="1:19" x14ac:dyDescent="0.25">
      <c r="B15" s="10">
        <v>9</v>
      </c>
      <c r="C15" s="37">
        <v>0.60624999999999996</v>
      </c>
      <c r="D15" s="28">
        <v>0.84375</v>
      </c>
      <c r="E15" s="41">
        <v>8.1199999999999992</v>
      </c>
      <c r="F15" s="37">
        <v>0.60624999999999996</v>
      </c>
      <c r="G15" s="28">
        <v>0.84375</v>
      </c>
      <c r="H15" s="41">
        <v>8.1199999999999992</v>
      </c>
      <c r="I15" s="37">
        <v>0.60624999999999996</v>
      </c>
      <c r="J15" s="28">
        <v>0.84375</v>
      </c>
      <c r="K15" s="41">
        <v>8.1199999999999992</v>
      </c>
      <c r="L15" s="37">
        <v>0.32291666666666669</v>
      </c>
      <c r="M15" s="28">
        <v>0.95902777777777781</v>
      </c>
      <c r="N15" s="38">
        <v>15.27</v>
      </c>
      <c r="O15" s="37">
        <v>0.35625000000000001</v>
      </c>
      <c r="P15" s="28">
        <v>0.80763888888888891</v>
      </c>
      <c r="Q15" s="38">
        <v>10.83</v>
      </c>
      <c r="R15" s="55">
        <f>((E15+(3*H15)+K15))/5</f>
        <v>8.1199999999999992</v>
      </c>
      <c r="S15" s="59">
        <f>((5*R15)+N15+Q15)/7</f>
        <v>9.5285714285714267</v>
      </c>
    </row>
    <row r="16" spans="1:19" x14ac:dyDescent="0.25">
      <c r="B16" s="11">
        <v>10</v>
      </c>
      <c r="C16" s="39">
        <v>0.18958333333333333</v>
      </c>
      <c r="D16" s="25">
        <v>0.7270833333333333</v>
      </c>
      <c r="E16" s="40">
        <v>12.9</v>
      </c>
      <c r="F16" s="39">
        <v>0.18958333333333333</v>
      </c>
      <c r="G16" s="25">
        <v>0.7270833333333333</v>
      </c>
      <c r="H16" s="40">
        <v>12.9</v>
      </c>
      <c r="I16" s="39">
        <v>0.18958333333333333</v>
      </c>
      <c r="J16" s="25">
        <v>0.7270833333333333</v>
      </c>
      <c r="K16" s="40">
        <v>12.9</v>
      </c>
      <c r="L16" s="39">
        <v>0.18958333333333333</v>
      </c>
      <c r="M16" s="25">
        <v>0.84375</v>
      </c>
      <c r="N16" s="40">
        <v>15.7</v>
      </c>
      <c r="O16" s="39">
        <v>0.32291666666666669</v>
      </c>
      <c r="P16" s="25">
        <v>0.87361111111111112</v>
      </c>
      <c r="Q16" s="40">
        <v>13.22</v>
      </c>
      <c r="R16" s="54">
        <f>((E16+(3*H16)+K16))/5</f>
        <v>12.9</v>
      </c>
      <c r="S16" s="58">
        <f>((5*R16)+N16+Q16)/7</f>
        <v>13.345714285714285</v>
      </c>
    </row>
    <row r="17" spans="1:19" x14ac:dyDescent="0.25">
      <c r="B17" s="12">
        <v>11</v>
      </c>
      <c r="C17" s="36">
        <v>0.18541666666666667</v>
      </c>
      <c r="D17" s="27">
        <v>0.31874999999999998</v>
      </c>
      <c r="E17" s="23"/>
      <c r="F17" s="21"/>
      <c r="G17" s="22"/>
      <c r="H17" s="23"/>
      <c r="I17" s="21"/>
      <c r="J17" s="22"/>
      <c r="K17" s="23"/>
      <c r="L17" s="21"/>
      <c r="M17" s="22"/>
      <c r="N17" s="23"/>
      <c r="O17" s="36">
        <v>0.23472222222222222</v>
      </c>
      <c r="P17" s="27">
        <v>0.2986111111111111</v>
      </c>
      <c r="Q17" s="23"/>
      <c r="R17" s="24"/>
      <c r="S17" s="57"/>
    </row>
    <row r="18" spans="1:19" x14ac:dyDescent="0.25">
      <c r="B18" s="12">
        <v>11</v>
      </c>
      <c r="C18" s="37">
        <v>0.47013888888888888</v>
      </c>
      <c r="D18" s="28">
        <v>0.86041666666666672</v>
      </c>
      <c r="E18" s="38">
        <v>12.57</v>
      </c>
      <c r="F18" s="37">
        <v>0.47013888888888888</v>
      </c>
      <c r="G18" s="28">
        <v>0.86041666666666672</v>
      </c>
      <c r="H18" s="38">
        <v>12.57</v>
      </c>
      <c r="I18" s="37">
        <v>0.47013888888888888</v>
      </c>
      <c r="J18" s="28">
        <v>0.86041666666666672</v>
      </c>
      <c r="K18" s="38">
        <v>12.57</v>
      </c>
      <c r="L18" s="37">
        <v>0.3034722222222222</v>
      </c>
      <c r="M18" s="28">
        <v>0.84305555555555556</v>
      </c>
      <c r="N18" s="38">
        <v>12.95</v>
      </c>
      <c r="O18" s="37">
        <v>0.52638888888888891</v>
      </c>
      <c r="P18" s="28">
        <v>0.80625000000000002</v>
      </c>
      <c r="Q18" s="38">
        <v>8.25</v>
      </c>
      <c r="R18" s="55">
        <f>((E18+(3*H18)+K18))/5</f>
        <v>12.57</v>
      </c>
      <c r="S18" s="59">
        <f>((5*R18)+N18+Q18)/7</f>
        <v>12.007142857142856</v>
      </c>
    </row>
    <row r="19" spans="1:19" x14ac:dyDescent="0.25">
      <c r="B19" s="13"/>
      <c r="C19" s="42"/>
      <c r="D19" s="13"/>
      <c r="E19" s="43"/>
      <c r="F19" s="42"/>
      <c r="G19" s="13"/>
      <c r="H19" s="43"/>
      <c r="I19" s="42"/>
      <c r="J19" s="13"/>
      <c r="K19" s="43"/>
      <c r="L19" s="42"/>
      <c r="M19" s="13"/>
      <c r="N19" s="43"/>
      <c r="O19" s="42"/>
      <c r="P19" s="13"/>
      <c r="Q19" s="43"/>
      <c r="R19" s="13"/>
      <c r="S19" s="60"/>
    </row>
    <row r="20" spans="1:19" x14ac:dyDescent="0.25">
      <c r="A20" s="14" t="s">
        <v>12</v>
      </c>
      <c r="B20" s="11">
        <v>1</v>
      </c>
      <c r="C20" s="21"/>
      <c r="D20" s="22"/>
      <c r="E20" s="23"/>
      <c r="F20" s="21"/>
      <c r="G20" s="22"/>
      <c r="H20" s="23"/>
      <c r="I20" s="21"/>
      <c r="J20" s="22"/>
      <c r="K20" s="23"/>
      <c r="L20" s="36">
        <v>0.20902777777777778</v>
      </c>
      <c r="M20" s="27">
        <v>0.3298611111111111</v>
      </c>
      <c r="N20" s="23"/>
      <c r="O20" s="21"/>
      <c r="P20" s="22"/>
      <c r="Q20" s="23"/>
      <c r="R20" s="56"/>
      <c r="S20" s="57"/>
    </row>
    <row r="21" spans="1:19" x14ac:dyDescent="0.25">
      <c r="B21" s="11">
        <v>1</v>
      </c>
      <c r="C21" s="37">
        <v>0.18333333333333332</v>
      </c>
      <c r="D21" s="28">
        <v>0.95138888888888884</v>
      </c>
      <c r="E21" s="38">
        <v>18.43</v>
      </c>
      <c r="F21" s="37">
        <v>0.18333333333333332</v>
      </c>
      <c r="G21" s="28">
        <v>0.95138888888888884</v>
      </c>
      <c r="H21" s="38">
        <v>18.43</v>
      </c>
      <c r="I21" s="37">
        <v>0.18333333333333332</v>
      </c>
      <c r="J21" s="28">
        <v>0.95138888888888884</v>
      </c>
      <c r="K21" s="38">
        <v>18.43</v>
      </c>
      <c r="L21" s="37">
        <v>0.45902777777777776</v>
      </c>
      <c r="M21" s="28">
        <v>0.70625000000000004</v>
      </c>
      <c r="N21" s="38">
        <v>8.83</v>
      </c>
      <c r="O21" s="37">
        <v>0.50347222222222221</v>
      </c>
      <c r="P21" s="28">
        <v>0.91527777777777775</v>
      </c>
      <c r="Q21" s="38">
        <v>9.8800000000000008</v>
      </c>
      <c r="R21" s="55">
        <f>((E21+(3*H21)+K21))/5</f>
        <v>18.43</v>
      </c>
      <c r="S21" s="59">
        <f>((5*R21)+N21+Q21)/7</f>
        <v>15.837142857142856</v>
      </c>
    </row>
    <row r="22" spans="1:19" x14ac:dyDescent="0.25">
      <c r="B22" s="9">
        <v>2</v>
      </c>
      <c r="C22" s="36">
        <v>0.17222222222222222</v>
      </c>
      <c r="D22" s="27">
        <v>0.74652777777777779</v>
      </c>
      <c r="E22" s="23"/>
      <c r="F22" s="36">
        <v>0.17222222222222222</v>
      </c>
      <c r="G22" s="27">
        <v>0.74652777777777779</v>
      </c>
      <c r="H22" s="23"/>
      <c r="I22" s="36">
        <v>0.17222222222222222</v>
      </c>
      <c r="J22" s="27">
        <v>0.74652777777777779</v>
      </c>
      <c r="K22" s="23"/>
      <c r="L22" s="36">
        <v>0.19236111111111112</v>
      </c>
      <c r="M22" s="27">
        <v>0.49652777777777779</v>
      </c>
      <c r="N22" s="23"/>
      <c r="O22" s="21"/>
      <c r="P22" s="22"/>
      <c r="Q22" s="23"/>
      <c r="R22" s="24"/>
      <c r="S22" s="57"/>
    </row>
    <row r="23" spans="1:19" x14ac:dyDescent="0.25">
      <c r="B23" s="9">
        <v>2</v>
      </c>
      <c r="C23" s="37">
        <v>0.92013888888888884</v>
      </c>
      <c r="D23" s="28">
        <v>0.97361111111111109</v>
      </c>
      <c r="E23" s="38">
        <v>15.07</v>
      </c>
      <c r="F23" s="37">
        <v>0.92013888888888884</v>
      </c>
      <c r="G23" s="28">
        <v>0.97361111111111109</v>
      </c>
      <c r="H23" s="38">
        <v>15.07</v>
      </c>
      <c r="I23" s="37">
        <v>0.92013888888888884</v>
      </c>
      <c r="J23" s="28">
        <v>0.97361111111111109</v>
      </c>
      <c r="K23" s="38">
        <v>15.07</v>
      </c>
      <c r="L23" s="37">
        <v>0.83680555555555558</v>
      </c>
      <c r="M23" s="28">
        <v>0.99722222222222223</v>
      </c>
      <c r="N23" s="38">
        <v>11.15</v>
      </c>
      <c r="O23" s="37">
        <v>0.25069444444444444</v>
      </c>
      <c r="P23" s="28">
        <v>0.66319444444444442</v>
      </c>
      <c r="Q23" s="38">
        <v>9.9</v>
      </c>
      <c r="R23" s="55">
        <f>((E23+(3*H23)+K23))/5</f>
        <v>15.069999999999999</v>
      </c>
      <c r="S23" s="59">
        <f>((5*R23)+N23+Q23)/7</f>
        <v>13.771428571428572</v>
      </c>
    </row>
    <row r="24" spans="1:19" x14ac:dyDescent="0.25">
      <c r="B24" s="12">
        <v>3</v>
      </c>
      <c r="C24" s="36">
        <v>0.19236111111111112</v>
      </c>
      <c r="D24" s="27">
        <v>0.41319444444444442</v>
      </c>
      <c r="E24" s="23"/>
      <c r="F24" s="36">
        <v>0.19236111111111112</v>
      </c>
      <c r="G24" s="27">
        <v>0.41319444444444442</v>
      </c>
      <c r="H24" s="23"/>
      <c r="I24" s="36">
        <v>0.19236111111111112</v>
      </c>
      <c r="J24" s="27">
        <v>0.41319444444444442</v>
      </c>
      <c r="K24" s="23"/>
      <c r="L24" s="21"/>
      <c r="M24" s="22"/>
      <c r="N24" s="23"/>
      <c r="O24" s="21"/>
      <c r="P24" s="22"/>
      <c r="Q24" s="23"/>
      <c r="R24" s="24"/>
      <c r="S24" s="57"/>
    </row>
    <row r="25" spans="1:19" x14ac:dyDescent="0.25">
      <c r="B25" s="12">
        <v>3</v>
      </c>
      <c r="C25" s="37">
        <v>0.58680555555555558</v>
      </c>
      <c r="D25" s="28">
        <v>0.99722222222222223</v>
      </c>
      <c r="E25" s="38">
        <v>15.15</v>
      </c>
      <c r="F25" s="37">
        <v>0.58680555555555558</v>
      </c>
      <c r="G25" s="28">
        <v>0.99722222222222223</v>
      </c>
      <c r="H25" s="38">
        <v>15.15</v>
      </c>
      <c r="I25" s="37">
        <v>0.58680555555555558</v>
      </c>
      <c r="J25" s="28">
        <v>0.99722222222222223</v>
      </c>
      <c r="K25" s="38">
        <v>15.15</v>
      </c>
      <c r="L25" s="37">
        <v>0.25069444444444444</v>
      </c>
      <c r="M25" s="28">
        <v>0.89027777777777772</v>
      </c>
      <c r="N25" s="38">
        <v>15.35</v>
      </c>
      <c r="O25" s="37">
        <v>0.27569444444444446</v>
      </c>
      <c r="P25" s="28">
        <v>0.49652777777777779</v>
      </c>
      <c r="Q25" s="38">
        <v>5.3</v>
      </c>
      <c r="R25" s="55">
        <f>((E25+(3*H25)+K25))/5</f>
        <v>15.15</v>
      </c>
      <c r="S25" s="59">
        <f>((5*R25)+N25+Q25)/7</f>
        <v>13.77142857142857</v>
      </c>
    </row>
    <row r="26" spans="1:19" x14ac:dyDescent="0.25">
      <c r="B26" s="10">
        <v>4</v>
      </c>
      <c r="C26" s="36"/>
      <c r="D26" s="27"/>
      <c r="E26" s="23"/>
      <c r="F26" s="36"/>
      <c r="G26" s="27"/>
      <c r="H26" s="23"/>
      <c r="I26" s="36"/>
      <c r="J26" s="27"/>
      <c r="K26" s="23"/>
      <c r="L26" s="36"/>
      <c r="M26" s="27"/>
      <c r="N26" s="23"/>
      <c r="O26" s="36">
        <v>0.25</v>
      </c>
      <c r="P26" s="27">
        <v>0.3298611111111111</v>
      </c>
      <c r="Q26" s="23"/>
      <c r="R26" s="56"/>
      <c r="S26" s="57"/>
    </row>
    <row r="27" spans="1:19" x14ac:dyDescent="0.25">
      <c r="B27" s="10">
        <v>4</v>
      </c>
      <c r="C27" s="37">
        <v>0.1673611111111111</v>
      </c>
      <c r="D27" s="28">
        <v>0.95625000000000004</v>
      </c>
      <c r="E27" s="38">
        <v>18.93</v>
      </c>
      <c r="F27" s="37">
        <v>0.1673611111111111</v>
      </c>
      <c r="G27" s="28">
        <v>0.95625000000000004</v>
      </c>
      <c r="H27" s="38">
        <v>18.93</v>
      </c>
      <c r="I27" s="37">
        <v>0.1673611111111111</v>
      </c>
      <c r="J27" s="28">
        <v>0.95625000000000004</v>
      </c>
      <c r="K27" s="38">
        <v>18.93</v>
      </c>
      <c r="L27" s="37">
        <v>0.50347222222222221</v>
      </c>
      <c r="M27" s="28">
        <v>0.95138888888888884</v>
      </c>
      <c r="N27" s="38">
        <v>10.75</v>
      </c>
      <c r="O27" s="37">
        <v>0.45902777777777776</v>
      </c>
      <c r="P27" s="28">
        <v>0.91388888888888886</v>
      </c>
      <c r="Q27" s="38">
        <v>12.83</v>
      </c>
      <c r="R27" s="55">
        <f>((E27+(3*H27)+K27))/5</f>
        <v>18.93</v>
      </c>
      <c r="S27" s="59">
        <f>((5*R27)+N27+Q27)/7</f>
        <v>16.89</v>
      </c>
    </row>
    <row r="28" spans="1:19" x14ac:dyDescent="0.25">
      <c r="B28" s="5">
        <v>5</v>
      </c>
      <c r="C28" s="36">
        <v>0.14097222222222222</v>
      </c>
      <c r="D28" s="27">
        <v>0.25972222222222224</v>
      </c>
      <c r="E28" s="23"/>
      <c r="F28" s="36">
        <v>0.17499999999999999</v>
      </c>
      <c r="G28" s="27">
        <v>0.25972222222222224</v>
      </c>
      <c r="H28" s="23"/>
      <c r="I28" s="21"/>
      <c r="J28" s="22"/>
      <c r="K28" s="23"/>
      <c r="L28" s="21"/>
      <c r="M28" s="22"/>
      <c r="N28" s="23"/>
      <c r="O28" s="21"/>
      <c r="P28" s="22"/>
      <c r="Q28" s="23"/>
      <c r="R28" s="24"/>
      <c r="S28" s="57"/>
    </row>
    <row r="29" spans="1:19" x14ac:dyDescent="0.25">
      <c r="B29" s="5">
        <v>5</v>
      </c>
      <c r="C29" s="44">
        <v>0.61388888888888893</v>
      </c>
      <c r="D29" s="31">
        <v>0.78194444444444444</v>
      </c>
      <c r="E29" s="45"/>
      <c r="F29" s="44">
        <v>0.61388888888888893</v>
      </c>
      <c r="G29" s="31">
        <v>0.78194444444444444</v>
      </c>
      <c r="H29" s="45"/>
      <c r="I29" s="44">
        <v>0.17499999999999999</v>
      </c>
      <c r="J29" s="31">
        <v>0.25972222222222224</v>
      </c>
      <c r="K29" s="45"/>
      <c r="L29" s="52"/>
      <c r="M29" s="32"/>
      <c r="N29" s="45"/>
      <c r="O29" s="52"/>
      <c r="P29" s="32"/>
      <c r="Q29" s="45"/>
      <c r="R29" s="49"/>
      <c r="S29" s="61"/>
    </row>
    <row r="30" spans="1:19" x14ac:dyDescent="0.25">
      <c r="B30" s="5">
        <v>5</v>
      </c>
      <c r="C30" s="37">
        <v>0.95277777777777772</v>
      </c>
      <c r="D30" s="28">
        <v>0.98888888888888893</v>
      </c>
      <c r="E30" s="38">
        <v>7.75</v>
      </c>
      <c r="F30" s="37">
        <v>0.95277777777777772</v>
      </c>
      <c r="G30" s="28">
        <v>0.98888888888888893</v>
      </c>
      <c r="H30" s="38">
        <v>6.93</v>
      </c>
      <c r="I30" s="37">
        <v>0.61388888888888893</v>
      </c>
      <c r="J30" s="28">
        <v>0.88749999999999996</v>
      </c>
      <c r="K30" s="38">
        <v>8.6</v>
      </c>
      <c r="L30" s="53">
        <v>0</v>
      </c>
      <c r="M30" s="29">
        <v>0</v>
      </c>
      <c r="N30" s="38">
        <v>0</v>
      </c>
      <c r="O30" s="37">
        <v>0.33680555555555558</v>
      </c>
      <c r="P30" s="28">
        <v>0.82986111111111116</v>
      </c>
      <c r="Q30" s="38">
        <v>11.83</v>
      </c>
      <c r="R30" s="55">
        <f>((E30+(3*H30)+K30))/5</f>
        <v>7.4279999999999999</v>
      </c>
      <c r="S30" s="59">
        <f>((5*R30)+N30+Q30)/7</f>
        <v>6.9957142857142856</v>
      </c>
    </row>
    <row r="31" spans="1:19" x14ac:dyDescent="0.25">
      <c r="B31" s="7">
        <v>6</v>
      </c>
      <c r="C31" s="36">
        <v>0.14097222222222222</v>
      </c>
      <c r="D31" s="27">
        <v>0.30138888888888887</v>
      </c>
      <c r="E31" s="23"/>
      <c r="F31" s="36">
        <v>0.21319444444444444</v>
      </c>
      <c r="G31" s="27">
        <v>0.30138888888888887</v>
      </c>
      <c r="H31" s="23"/>
      <c r="I31" s="36">
        <v>0.21319444444444444</v>
      </c>
      <c r="J31" s="27">
        <v>0.30138888888888887</v>
      </c>
      <c r="K31" s="23"/>
      <c r="L31" s="21"/>
      <c r="M31" s="22"/>
      <c r="N31" s="23"/>
      <c r="O31" s="21"/>
      <c r="P31" s="22"/>
      <c r="Q31" s="23"/>
      <c r="R31" s="24"/>
      <c r="S31" s="57"/>
    </row>
    <row r="32" spans="1:19" ht="15.75" thickBot="1" x14ac:dyDescent="0.3">
      <c r="B32" s="7">
        <v>6</v>
      </c>
      <c r="C32" s="46">
        <v>0.69722222222222219</v>
      </c>
      <c r="D32" s="47">
        <v>0.78402777777777777</v>
      </c>
      <c r="E32" s="48">
        <v>5.93</v>
      </c>
      <c r="F32" s="46">
        <v>0.69722222222222219</v>
      </c>
      <c r="G32" s="47">
        <v>0.78402777777777777</v>
      </c>
      <c r="H32" s="48">
        <v>4.2</v>
      </c>
      <c r="I32" s="46">
        <v>0.69722222222222219</v>
      </c>
      <c r="J32" s="47">
        <v>0.88749999999999996</v>
      </c>
      <c r="K32" s="48">
        <v>6.68</v>
      </c>
      <c r="L32" s="46">
        <v>0.33680555555555558</v>
      </c>
      <c r="M32" s="47">
        <v>0.82986111111111116</v>
      </c>
      <c r="N32" s="48">
        <v>11.83</v>
      </c>
      <c r="O32" s="46">
        <v>0.67013888888888884</v>
      </c>
      <c r="P32" s="47">
        <v>0.89027777777777772</v>
      </c>
      <c r="Q32" s="48">
        <v>5.28</v>
      </c>
      <c r="R32" s="55">
        <f>((E32+(3*H32)+K32))/5</f>
        <v>5.0419999999999998</v>
      </c>
      <c r="S32" s="59">
        <f>((5*R32)+N32+Q32)/7</f>
        <v>6.0457142857142854</v>
      </c>
    </row>
    <row r="33" spans="2:19" x14ac:dyDescent="0.25"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</row>
    <row r="34" spans="2:19" ht="15.75" thickBot="1" x14ac:dyDescent="0.3"/>
    <row r="35" spans="2:19" ht="15.75" thickBot="1" x14ac:dyDescent="0.3">
      <c r="B35" s="69" t="s">
        <v>20</v>
      </c>
      <c r="C35" s="70"/>
    </row>
    <row r="36" spans="2:19" x14ac:dyDescent="0.25">
      <c r="C36" s="53" t="s">
        <v>15</v>
      </c>
      <c r="D36" s="35">
        <v>250</v>
      </c>
      <c r="E36" s="50" t="s">
        <v>13</v>
      </c>
      <c r="F36" s="35">
        <v>55</v>
      </c>
      <c r="G36" s="50" t="s">
        <v>14</v>
      </c>
      <c r="H36" s="35">
        <v>60</v>
      </c>
      <c r="I36" s="73" t="s">
        <v>19</v>
      </c>
    </row>
    <row r="37" spans="2:19" ht="15.75" thickBot="1" x14ac:dyDescent="0.3">
      <c r="C37" s="64" t="s">
        <v>16</v>
      </c>
      <c r="D37" s="65" t="s">
        <v>17</v>
      </c>
      <c r="E37" s="64" t="s">
        <v>16</v>
      </c>
      <c r="F37" s="65" t="s">
        <v>17</v>
      </c>
      <c r="G37" s="64" t="s">
        <v>16</v>
      </c>
      <c r="H37" s="65" t="s">
        <v>17</v>
      </c>
      <c r="I37" s="74" t="s">
        <v>17</v>
      </c>
    </row>
    <row r="38" spans="2:19" x14ac:dyDescent="0.25">
      <c r="B38" s="15" t="s">
        <v>0</v>
      </c>
      <c r="C38" s="30">
        <f>R3+R5+R7+R9+R10+R11+R12+R13+R15+R16+R18</f>
        <v>155.59399999999999</v>
      </c>
      <c r="D38" s="29">
        <f>C38*$D$36</f>
        <v>38898.5</v>
      </c>
      <c r="E38" s="29">
        <f>N5+N7+N9+N10+N11+N12+N13+N15+N16+N18+N3</f>
        <v>141.84999999999997</v>
      </c>
      <c r="F38" s="29">
        <f>E38*$F$36</f>
        <v>7801.7499999999982</v>
      </c>
      <c r="G38" s="29">
        <f>Q3+Q5+Q7+Q9+Q10+Q11+Q12+Q13+Q15+Q16+Q18</f>
        <v>145.33000000000001</v>
      </c>
      <c r="H38" s="29">
        <f>G38*$H$36</f>
        <v>8719.8000000000011</v>
      </c>
      <c r="I38" s="29">
        <f>D38+F38+H38</f>
        <v>55420.05</v>
      </c>
    </row>
    <row r="39" spans="2:19" ht="15.75" thickBot="1" x14ac:dyDescent="0.3">
      <c r="B39" s="22" t="s">
        <v>12</v>
      </c>
      <c r="C39" s="26">
        <f>R21+R23+R25+R27+R30+R32</f>
        <v>80.05</v>
      </c>
      <c r="D39" s="15">
        <f>C39*$D$36</f>
        <v>20012.5</v>
      </c>
      <c r="E39" s="15">
        <f>N21+N23+N25+N27+N30+N32</f>
        <v>57.91</v>
      </c>
      <c r="F39" s="15">
        <f>E39*$F$36</f>
        <v>3185.0499999999997</v>
      </c>
      <c r="G39" s="15">
        <f>Q21+Q23+Q25+Q27+Q30+Q32</f>
        <v>55.02</v>
      </c>
      <c r="H39" s="15">
        <f>G39*$H$36</f>
        <v>3301.2000000000003</v>
      </c>
      <c r="I39" s="22">
        <f>D39+F39+H39</f>
        <v>26498.75</v>
      </c>
    </row>
    <row r="40" spans="2:19" ht="15.75" thickBot="1" x14ac:dyDescent="0.3">
      <c r="B40" s="67" t="s">
        <v>18</v>
      </c>
      <c r="C40" s="54">
        <f>SUM(C38:C39)</f>
        <v>235.64400000000001</v>
      </c>
      <c r="D40" s="26">
        <f>SUM(D38:D39)</f>
        <v>58911</v>
      </c>
      <c r="E40" s="15">
        <f>SUM(E38:E39)</f>
        <v>199.75999999999996</v>
      </c>
      <c r="F40" s="15">
        <f>SUM(F38:F39)</f>
        <v>10986.799999999997</v>
      </c>
      <c r="G40" s="15">
        <f>SUM(G38:G39)</f>
        <v>200.35000000000002</v>
      </c>
      <c r="H40" s="16">
        <f t="shared" ref="H40:I40" si="0">SUM(H38:H39)</f>
        <v>12021.000000000002</v>
      </c>
      <c r="I40" s="66">
        <f t="shared" si="0"/>
        <v>81918.8</v>
      </c>
    </row>
    <row r="42" spans="2:19" x14ac:dyDescent="0.25">
      <c r="C42" s="62" t="s">
        <v>21</v>
      </c>
      <c r="D42" s="62" t="s">
        <v>30</v>
      </c>
      <c r="E42" s="62"/>
      <c r="F42" s="62"/>
      <c r="G42" s="62"/>
      <c r="H42" s="62"/>
    </row>
    <row r="43" spans="2:19" ht="15.75" thickBot="1" x14ac:dyDescent="0.3">
      <c r="D43" s="62" t="s">
        <v>23</v>
      </c>
      <c r="G43" s="1">
        <f>50*10.83</f>
        <v>541.5</v>
      </c>
      <c r="H43" s="1" t="s">
        <v>24</v>
      </c>
    </row>
    <row r="44" spans="2:19" ht="15.75" thickBot="1" x14ac:dyDescent="0.3">
      <c r="B44" s="68" t="s">
        <v>18</v>
      </c>
      <c r="D44" s="62" t="s">
        <v>22</v>
      </c>
      <c r="I44" s="71">
        <f>I40-G43</f>
        <v>81377.3</v>
      </c>
    </row>
    <row r="46" spans="2:19" x14ac:dyDescent="0.25">
      <c r="B46" s="63" t="s">
        <v>25</v>
      </c>
    </row>
    <row r="47" spans="2:19" x14ac:dyDescent="0.25">
      <c r="B47" s="62" t="s">
        <v>26</v>
      </c>
    </row>
    <row r="48" spans="2:19" x14ac:dyDescent="0.25">
      <c r="B48" s="62" t="s">
        <v>27</v>
      </c>
    </row>
    <row r="49" spans="2:2" x14ac:dyDescent="0.25">
      <c r="B49" s="62" t="s">
        <v>28</v>
      </c>
    </row>
    <row r="50" spans="2:2" x14ac:dyDescent="0.25">
      <c r="B50" s="72" t="s">
        <v>32</v>
      </c>
    </row>
    <row r="51" spans="2:2" x14ac:dyDescent="0.25">
      <c r="B51" s="62" t="s">
        <v>29</v>
      </c>
    </row>
    <row r="52" spans="2:2" x14ac:dyDescent="0.25">
      <c r="B52" s="62" t="s">
        <v>31</v>
      </c>
    </row>
  </sheetData>
  <mergeCells count="5">
    <mergeCell ref="C1:E1"/>
    <mergeCell ref="F1:H1"/>
    <mergeCell ref="I1:K1"/>
    <mergeCell ref="L1:N1"/>
    <mergeCell ref="O1:Q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2025-11-20T14:46:21Z</dcterms:created>
  <dcterms:modified xsi:type="dcterms:W3CDTF">2025-11-20T14:46:27Z</dcterms:modified>
</cp:coreProperties>
</file>